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760" windowHeight="8280" activeTab="0"/>
  </bookViews>
  <sheets>
    <sheet name="Low Pass R-C Filter" sheetId="1" r:id="rId1"/>
    <sheet name="Low Pass R-L Filter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<sst xmlns="http://schemas.openxmlformats.org/spreadsheetml/2006/main" count="61" uniqueCount="36">
  <si>
    <t>Magnitude (dB)</t>
  </si>
  <si>
    <t>Phase (deg)</t>
  </si>
  <si>
    <t>Freq (Hz)</t>
  </si>
  <si>
    <t>How-to Notes</t>
  </si>
  <si>
    <t>Taking Data</t>
  </si>
  <si>
    <t>1 - Enter the input voltage</t>
  </si>
  <si>
    <t>Chart Options</t>
  </si>
  <si>
    <t>Right-click on the chart background and select Format Plot Area to edit the colors</t>
  </si>
  <si>
    <t>Right-click on the axes, select Format Axis to adjust scaling or labelling</t>
  </si>
  <si>
    <t>Right-click in the chart area (not on the graph area) to modify the chart settings</t>
  </si>
  <si>
    <t>Y-axis data is from the Magnitude or Phase column</t>
  </si>
  <si>
    <t>Frequency Response Graphing Spreadsheet</t>
  </si>
  <si>
    <t>The chart type is a Line plot</t>
  </si>
  <si>
    <t>4 - Enter degrees of phase shift measured from input to output</t>
  </si>
  <si>
    <t>3 - Follow the 1-2-5 rule in selecting frequencies for best x-axis spacing</t>
  </si>
  <si>
    <t>Xc</t>
  </si>
  <si>
    <t>Input(V)</t>
  </si>
  <si>
    <r>
      <t>C1 (n</t>
    </r>
    <r>
      <rPr>
        <b/>
        <sz val="11.5"/>
        <rFont val="Arial"/>
        <family val="2"/>
      </rPr>
      <t>f)</t>
    </r>
  </si>
  <si>
    <t>Cutoff Freq.=</t>
  </si>
  <si>
    <t>2 - Enter the resistance and capacitance</t>
  </si>
  <si>
    <r>
      <t>R1(</t>
    </r>
    <r>
      <rPr>
        <b/>
        <sz val="10"/>
        <rFont val="Calibri"/>
        <family val="2"/>
      </rPr>
      <t>Ω)</t>
    </r>
  </si>
  <si>
    <r>
      <t>Phase shift in radians= -arctan(2</t>
    </r>
    <r>
      <rPr>
        <sz val="10"/>
        <rFont val="Calibri"/>
        <family val="2"/>
      </rPr>
      <t>π</t>
    </r>
    <r>
      <rPr>
        <sz val="10"/>
        <rFont val="Arial"/>
        <family val="2"/>
      </rPr>
      <t>fRC)</t>
    </r>
  </si>
  <si>
    <t>In Degrees:</t>
  </si>
  <si>
    <r>
      <t>Radians * 180/</t>
    </r>
    <r>
      <rPr>
        <sz val="10"/>
        <rFont val="Calibri"/>
        <family val="2"/>
      </rPr>
      <t>π</t>
    </r>
  </si>
  <si>
    <t>2016 ARRL Handbook</t>
  </si>
  <si>
    <t>Modified by R. Kessler</t>
  </si>
  <si>
    <t>Total Z</t>
  </si>
  <si>
    <t>%Volt Out / Volt In</t>
  </si>
  <si>
    <t>Actual Output(V)</t>
  </si>
  <si>
    <t>% Output Attenuated</t>
  </si>
  <si>
    <t>Frequency Response Graphing Spreadsheet for RL Filters</t>
  </si>
  <si>
    <t>L1 (mH)</t>
  </si>
  <si>
    <r>
      <t>X</t>
    </r>
    <r>
      <rPr>
        <sz val="8"/>
        <rFont val="Arial"/>
        <family val="2"/>
      </rPr>
      <t>L</t>
    </r>
  </si>
  <si>
    <t>2 - Enter the resistance and inductance in mH</t>
  </si>
  <si>
    <t>Enter frequency, input voltage, R1, and L1 Values.</t>
  </si>
  <si>
    <t>Enter freqyuency, input voltage, R1, and C1 Values.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</si>
</sst>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  <numFmt numFmtId="167" formatCode="0.0%"/>
    <numFmt numFmtId="168" formatCode="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5.75"/>
      <color indexed="8"/>
      <name val="Arial"/>
      <family val="2"/>
    </font>
    <font>
      <b/>
      <sz val="15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2" fontId="0" fillId="8" borderId="10" xfId="0" applyNumberFormat="1" applyFill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" fontId="54" fillId="33" borderId="10" xfId="0" applyNumberFormat="1" applyFont="1" applyFill="1" applyBorder="1" applyAlignment="1">
      <alignment horizontal="right"/>
    </xf>
    <xf numFmtId="2" fontId="54" fillId="8" borderId="10" xfId="0" applyNumberFormat="1" applyFont="1" applyFill="1" applyBorder="1" applyAlignment="1">
      <alignment horizontal="right"/>
    </xf>
    <xf numFmtId="164" fontId="54" fillId="0" borderId="0" xfId="0" applyNumberFormat="1" applyFont="1" applyAlignment="1">
      <alignment horizontal="center"/>
    </xf>
    <xf numFmtId="164" fontId="54" fillId="8" borderId="10" xfId="0" applyNumberFormat="1" applyFont="1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2" fontId="54" fillId="8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  <xf numFmtId="2" fontId="33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left"/>
    </xf>
    <xf numFmtId="2" fontId="33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right"/>
    </xf>
    <xf numFmtId="2" fontId="0" fillId="8" borderId="10" xfId="0" applyNumberFormat="1" applyFont="1" applyFill="1" applyBorder="1" applyAlignment="1">
      <alignment horizontal="right"/>
    </xf>
    <xf numFmtId="2" fontId="0" fillId="8" borderId="10" xfId="0" applyNumberFormat="1" applyFont="1" applyFill="1" applyBorder="1" applyAlignment="1">
      <alignment horizontal="center"/>
    </xf>
    <xf numFmtId="164" fontId="0" fillId="8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Magnitude And Frequency Response of RC Low Pass filter
</a:t>
            </a:r>
          </a:p>
        </c:rich>
      </c:tx>
      <c:layout>
        <c:manualLayout>
          <c:xMode val="factor"/>
          <c:yMode val="factor"/>
          <c:x val="0.083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"/>
          <c:w val="0.93925"/>
          <c:h val="0.785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'Low Pass R-C Filter'!$A$9:$A$27</c:f>
              <c:numCache/>
            </c:numRef>
          </c:cat>
          <c:val>
            <c:numRef>
              <c:f>'Low Pass R-C Filter'!$G$9:$G$27</c:f>
              <c:numCache/>
            </c:numRef>
          </c:val>
          <c:smooth val="0"/>
        </c:ser>
        <c:marker val="1"/>
        <c:axId val="7536626"/>
        <c:axId val="720771"/>
      </c:lineChart>
      <c:catAx>
        <c:axId val="7536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771"/>
        <c:crossesAt val="-35"/>
        <c:auto val="1"/>
        <c:lblOffset val="100"/>
        <c:tickLblSkip val="1"/>
        <c:noMultiLvlLbl val="0"/>
      </c:catAx>
      <c:valAx>
        <c:axId val="720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36626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025"/>
          <c:w val="0.94075"/>
          <c:h val="0.8847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'Low Pass R-C Filter'!$A$9:$A$27</c:f>
              <c:numCache/>
            </c:numRef>
          </c:cat>
          <c:val>
            <c:numRef>
              <c:f>'Low Pass R-C Filter'!$H$9:$H$27</c:f>
              <c:numCache/>
            </c:numRef>
          </c:val>
          <c:smooth val="0"/>
        </c:ser>
        <c:marker val="1"/>
        <c:axId val="6486940"/>
        <c:axId val="58382461"/>
      </c:lineChart>
      <c:catAx>
        <c:axId val="64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82461"/>
        <c:crossesAt val="-90"/>
        <c:auto val="1"/>
        <c:lblOffset val="100"/>
        <c:tickLblSkip val="1"/>
        <c:noMultiLvlLbl val="0"/>
      </c:catAx>
      <c:valAx>
        <c:axId val="58382461"/>
        <c:scaling>
          <c:orientation val="minMax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Magnitude And Frequency Response of Low Pass filter
</a:t>
            </a:r>
          </a:p>
        </c:rich>
      </c:tx>
      <c:layout>
        <c:manualLayout>
          <c:xMode val="factor"/>
          <c:yMode val="factor"/>
          <c:x val="0.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3025"/>
          <c:w val="0.91075"/>
          <c:h val="0.732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'[1]Low Pass Filter'!$A$9:$A$27</c:f>
              <c:numCache>
                <c:ptCount val="19"/>
                <c:pt idx="0">
                  <c:v>500000</c:v>
                </c:pt>
                <c:pt idx="1">
                  <c:v>200000</c:v>
                </c:pt>
                <c:pt idx="2">
                  <c:v>100000</c:v>
                </c:pt>
                <c:pt idx="3">
                  <c:v>50000</c:v>
                </c:pt>
                <c:pt idx="4">
                  <c:v>20000</c:v>
                </c:pt>
                <c:pt idx="5">
                  <c:v>10610</c:v>
                </c:pt>
                <c:pt idx="6">
                  <c:v>10000</c:v>
                </c:pt>
                <c:pt idx="7">
                  <c:v>5000</c:v>
                </c:pt>
                <c:pt idx="8">
                  <c:v>2000</c:v>
                </c:pt>
                <c:pt idx="9">
                  <c:v>1000</c:v>
                </c:pt>
                <c:pt idx="10">
                  <c:v>500</c:v>
                </c:pt>
                <c:pt idx="11">
                  <c:v>200</c:v>
                </c:pt>
                <c:pt idx="12">
                  <c:v>100</c:v>
                </c:pt>
                <c:pt idx="13">
                  <c:v>50</c:v>
                </c:pt>
                <c:pt idx="14">
                  <c:v>20</c:v>
                </c:pt>
                <c:pt idx="15">
                  <c:v>10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</c:numCache>
            </c:numRef>
          </c:cat>
          <c:val>
            <c:numRef>
              <c:f>'[1]Low Pass Filter'!$G$9:$G$27</c:f>
              <c:numCache>
                <c:ptCount val="19"/>
                <c:pt idx="0">
                  <c:v>-0.001955258944066457</c:v>
                </c:pt>
                <c:pt idx="1">
                  <c:v>-0.012205951069604213</c:v>
                </c:pt>
                <c:pt idx="2">
                  <c:v>-0.048619313561806966</c:v>
                </c:pt>
                <c:pt idx="3">
                  <c:v>-0.19129438430107681</c:v>
                </c:pt>
                <c:pt idx="4">
                  <c:v>-1.0770089688832898</c:v>
                </c:pt>
                <c:pt idx="5">
                  <c:v>-3.010434845583157</c:v>
                </c:pt>
                <c:pt idx="6">
                  <c:v>-3.275205496085304</c:v>
                </c:pt>
                <c:pt idx="7">
                  <c:v>-7.406124331313358</c:v>
                </c:pt>
                <c:pt idx="8">
                  <c:v>-14.645606805642604</c:v>
                </c:pt>
                <c:pt idx="9">
                  <c:v>-20.552983960036038</c:v>
                </c:pt>
                <c:pt idx="10">
                  <c:v>-26.544810880714294</c:v>
                </c:pt>
                <c:pt idx="11">
                  <c:v>-34.49552033768074</c:v>
                </c:pt>
                <c:pt idx="12">
                  <c:v>-40.51496320291757</c:v>
                </c:pt>
                <c:pt idx="13">
                  <c:v>-46.53527380601432</c:v>
                </c:pt>
                <c:pt idx="14">
                  <c:v>-54.49399296915007</c:v>
                </c:pt>
                <c:pt idx="15">
                  <c:v>-60.514581309405614</c:v>
                </c:pt>
                <c:pt idx="16">
                  <c:v>-66.5351783294244</c:v>
                </c:pt>
                <c:pt idx="17">
                  <c:v>-74.49397769275178</c:v>
                </c:pt>
                <c:pt idx="18">
                  <c:v>-80.51457749030091</c:v>
                </c:pt>
              </c:numCache>
            </c:numRef>
          </c:val>
          <c:smooth val="0"/>
        </c:ser>
        <c:marker val="1"/>
        <c:axId val="55680102"/>
        <c:axId val="31358871"/>
      </c:lineChart>
      <c:catAx>
        <c:axId val="5568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8871"/>
        <c:crossesAt val="-35"/>
        <c:auto val="1"/>
        <c:lblOffset val="100"/>
        <c:tickLblSkip val="1"/>
        <c:noMultiLvlLbl val="0"/>
      </c:catAx>
      <c:valAx>
        <c:axId val="3135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0102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2025"/>
          <c:w val="0.922"/>
          <c:h val="0.8837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'[1]Low Pass Filter'!$A$9:$A$27</c:f>
              <c:numCache>
                <c:ptCount val="19"/>
                <c:pt idx="0">
                  <c:v>500000</c:v>
                </c:pt>
                <c:pt idx="1">
                  <c:v>200000</c:v>
                </c:pt>
                <c:pt idx="2">
                  <c:v>100000</c:v>
                </c:pt>
                <c:pt idx="3">
                  <c:v>50000</c:v>
                </c:pt>
                <c:pt idx="4">
                  <c:v>20000</c:v>
                </c:pt>
                <c:pt idx="5">
                  <c:v>10610</c:v>
                </c:pt>
                <c:pt idx="6">
                  <c:v>10000</c:v>
                </c:pt>
                <c:pt idx="7">
                  <c:v>5000</c:v>
                </c:pt>
                <c:pt idx="8">
                  <c:v>2000</c:v>
                </c:pt>
                <c:pt idx="9">
                  <c:v>1000</c:v>
                </c:pt>
                <c:pt idx="10">
                  <c:v>500</c:v>
                </c:pt>
                <c:pt idx="11">
                  <c:v>200</c:v>
                </c:pt>
                <c:pt idx="12">
                  <c:v>100</c:v>
                </c:pt>
                <c:pt idx="13">
                  <c:v>50</c:v>
                </c:pt>
                <c:pt idx="14">
                  <c:v>20</c:v>
                </c:pt>
                <c:pt idx="15">
                  <c:v>10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</c:numCache>
            </c:numRef>
          </c:cat>
          <c:val>
            <c:numRef>
              <c:f>'[1]Low Pass Filter'!$H$9:$H$27</c:f>
              <c:numCache>
                <c:ptCount val="19"/>
                <c:pt idx="0">
                  <c:v>-88.78432825334765</c:v>
                </c:pt>
                <c:pt idx="1">
                  <c:v>-86.96321134656469</c:v>
                </c:pt>
                <c:pt idx="2">
                  <c:v>-83.94338940576978</c:v>
                </c:pt>
                <c:pt idx="3">
                  <c:v>-78.01918643231379</c:v>
                </c:pt>
                <c:pt idx="4">
                  <c:v>-62.05331275452114</c:v>
                </c:pt>
                <c:pt idx="5">
                  <c:v>-44.99911022964151</c:v>
                </c:pt>
                <c:pt idx="6">
                  <c:v>-43.303807307170665</c:v>
                </c:pt>
                <c:pt idx="7">
                  <c:v>-25.231637200867823</c:v>
                </c:pt>
                <c:pt idx="8">
                  <c:v>-10.674749412368762</c:v>
                </c:pt>
                <c:pt idx="9">
                  <c:v>-5.384095917393569</c:v>
                </c:pt>
                <c:pt idx="10">
                  <c:v>-2.698004063813199</c:v>
                </c:pt>
                <c:pt idx="11">
                  <c:v>-1.079872117188355</c:v>
                </c:pt>
                <c:pt idx="12">
                  <c:v>-0.539984012092951</c:v>
                </c:pt>
                <c:pt idx="13">
                  <c:v>-0.26999800143173763</c:v>
                </c:pt>
                <c:pt idx="14">
                  <c:v>-0.10799987209019965</c:v>
                </c:pt>
                <c:pt idx="15">
                  <c:v>-0.0539999840112494</c:v>
                </c:pt>
                <c:pt idx="16">
                  <c:v>-0.026999998001405377</c:v>
                </c:pt>
                <c:pt idx="17">
                  <c:v>-0.010799999872089927</c:v>
                </c:pt>
                <c:pt idx="18">
                  <c:v>-0.0053999999840112405</c:v>
                </c:pt>
              </c:numCache>
            </c:numRef>
          </c:val>
          <c:smooth val="0"/>
        </c:ser>
        <c:marker val="1"/>
        <c:axId val="13794384"/>
        <c:axId val="57040593"/>
      </c:lineChart>
      <c:catAx>
        <c:axId val="1379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40593"/>
        <c:crossesAt val="-90"/>
        <c:auto val="1"/>
        <c:lblOffset val="100"/>
        <c:tickLblSkip val="1"/>
        <c:noMultiLvlLbl val="0"/>
      </c:catAx>
      <c:valAx>
        <c:axId val="57040593"/>
        <c:scaling>
          <c:orientation val="minMax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4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</xdr:row>
      <xdr:rowOff>0</xdr:rowOff>
    </xdr:from>
    <xdr:to>
      <xdr:col>26</xdr:col>
      <xdr:colOff>400050</xdr:colOff>
      <xdr:row>39</xdr:row>
      <xdr:rowOff>123825</xdr:rowOff>
    </xdr:to>
    <xdr:graphicFrame>
      <xdr:nvGraphicFramePr>
        <xdr:cNvPr id="1" name="Chart 4"/>
        <xdr:cNvGraphicFramePr/>
      </xdr:nvGraphicFramePr>
      <xdr:xfrm>
        <a:off x="6210300" y="161925"/>
        <a:ext cx="111061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42</xdr:row>
      <xdr:rowOff>152400</xdr:rowOff>
    </xdr:from>
    <xdr:to>
      <xdr:col>26</xdr:col>
      <xdr:colOff>114300</xdr:colOff>
      <xdr:row>72</xdr:row>
      <xdr:rowOff>95250</xdr:rowOff>
    </xdr:to>
    <xdr:graphicFrame>
      <xdr:nvGraphicFramePr>
        <xdr:cNvPr id="2" name="Chart 10"/>
        <xdr:cNvGraphicFramePr/>
      </xdr:nvGraphicFramePr>
      <xdr:xfrm>
        <a:off x="7772400" y="7181850"/>
        <a:ext cx="9258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</xdr:row>
      <xdr:rowOff>0</xdr:rowOff>
    </xdr:from>
    <xdr:to>
      <xdr:col>26</xdr:col>
      <xdr:colOff>400050</xdr:colOff>
      <xdr:row>39</xdr:row>
      <xdr:rowOff>123825</xdr:rowOff>
    </xdr:to>
    <xdr:graphicFrame>
      <xdr:nvGraphicFramePr>
        <xdr:cNvPr id="1" name="Chart 4"/>
        <xdr:cNvGraphicFramePr/>
      </xdr:nvGraphicFramePr>
      <xdr:xfrm>
        <a:off x="6210300" y="190500"/>
        <a:ext cx="111061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42</xdr:row>
      <xdr:rowOff>152400</xdr:rowOff>
    </xdr:from>
    <xdr:to>
      <xdr:col>26</xdr:col>
      <xdr:colOff>114300</xdr:colOff>
      <xdr:row>72</xdr:row>
      <xdr:rowOff>95250</xdr:rowOff>
    </xdr:to>
    <xdr:graphicFrame>
      <xdr:nvGraphicFramePr>
        <xdr:cNvPr id="2" name="Chart 10"/>
        <xdr:cNvGraphicFramePr/>
      </xdr:nvGraphicFramePr>
      <xdr:xfrm>
        <a:off x="7772400" y="7267575"/>
        <a:ext cx="9258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L%20Frequency%20Response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w Pass Filter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A9">
            <v>500000</v>
          </cell>
          <cell r="G9">
            <v>-0.001955258944066457</v>
          </cell>
          <cell r="H9">
            <v>-88.78432825334765</v>
          </cell>
        </row>
        <row r="10">
          <cell r="A10">
            <v>200000</v>
          </cell>
          <cell r="G10">
            <v>-0.012205951069604213</v>
          </cell>
          <cell r="H10">
            <v>-86.96321134656469</v>
          </cell>
        </row>
        <row r="11">
          <cell r="A11">
            <v>100000</v>
          </cell>
          <cell r="G11">
            <v>-0.048619313561806966</v>
          </cell>
          <cell r="H11">
            <v>-83.94338940576978</v>
          </cell>
        </row>
        <row r="12">
          <cell r="A12">
            <v>50000</v>
          </cell>
          <cell r="G12">
            <v>-0.19129438430107681</v>
          </cell>
          <cell r="H12">
            <v>-78.01918643231379</v>
          </cell>
        </row>
        <row r="13">
          <cell r="A13">
            <v>20000</v>
          </cell>
          <cell r="G13">
            <v>-1.0770089688832898</v>
          </cell>
          <cell r="H13">
            <v>-62.05331275452114</v>
          </cell>
        </row>
        <row r="14">
          <cell r="A14">
            <v>10610</v>
          </cell>
          <cell r="G14">
            <v>-3.010434845583157</v>
          </cell>
          <cell r="H14">
            <v>-44.99911022964151</v>
          </cell>
        </row>
        <row r="15">
          <cell r="A15">
            <v>10000</v>
          </cell>
          <cell r="G15">
            <v>-3.275205496085304</v>
          </cell>
          <cell r="H15">
            <v>-43.303807307170665</v>
          </cell>
        </row>
        <row r="16">
          <cell r="A16">
            <v>5000</v>
          </cell>
          <cell r="G16">
            <v>-7.406124331313358</v>
          </cell>
          <cell r="H16">
            <v>-25.231637200867823</v>
          </cell>
        </row>
        <row r="17">
          <cell r="A17">
            <v>2000</v>
          </cell>
          <cell r="G17">
            <v>-14.645606805642604</v>
          </cell>
          <cell r="H17">
            <v>-10.674749412368762</v>
          </cell>
        </row>
        <row r="18">
          <cell r="A18">
            <v>1000</v>
          </cell>
          <cell r="G18">
            <v>-20.552983960036038</v>
          </cell>
          <cell r="H18">
            <v>-5.384095917393569</v>
          </cell>
        </row>
        <row r="19">
          <cell r="A19">
            <v>500</v>
          </cell>
          <cell r="G19">
            <v>-26.544810880714294</v>
          </cell>
          <cell r="H19">
            <v>-2.698004063813199</v>
          </cell>
        </row>
        <row r="20">
          <cell r="A20">
            <v>200</v>
          </cell>
          <cell r="G20">
            <v>-34.49552033768074</v>
          </cell>
          <cell r="H20">
            <v>-1.079872117188355</v>
          </cell>
        </row>
        <row r="21">
          <cell r="A21">
            <v>100</v>
          </cell>
          <cell r="G21">
            <v>-40.51496320291757</v>
          </cell>
          <cell r="H21">
            <v>-0.539984012092951</v>
          </cell>
        </row>
        <row r="22">
          <cell r="A22">
            <v>50</v>
          </cell>
          <cell r="G22">
            <v>-46.53527380601432</v>
          </cell>
          <cell r="H22">
            <v>-0.26999800143173763</v>
          </cell>
        </row>
        <row r="23">
          <cell r="A23">
            <v>20</v>
          </cell>
          <cell r="G23">
            <v>-54.49399296915007</v>
          </cell>
          <cell r="H23">
            <v>-0.10799987209019965</v>
          </cell>
        </row>
        <row r="24">
          <cell r="A24">
            <v>10</v>
          </cell>
          <cell r="G24">
            <v>-60.514581309405614</v>
          </cell>
          <cell r="H24">
            <v>-0.0539999840112494</v>
          </cell>
        </row>
        <row r="25">
          <cell r="A25">
            <v>5</v>
          </cell>
          <cell r="G25">
            <v>-66.5351783294244</v>
          </cell>
          <cell r="H25">
            <v>-0.026999998001405377</v>
          </cell>
        </row>
        <row r="26">
          <cell r="A26">
            <v>2</v>
          </cell>
          <cell r="G26">
            <v>-74.49397769275178</v>
          </cell>
          <cell r="H26">
            <v>-0.010799999872089927</v>
          </cell>
        </row>
        <row r="27">
          <cell r="A27">
            <v>1</v>
          </cell>
          <cell r="G27">
            <v>-80.51457749030091</v>
          </cell>
          <cell r="H27">
            <v>-0.0053999999840112405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28125" style="2" customWidth="1"/>
    <col min="2" max="3" width="13.57421875" style="2" customWidth="1"/>
    <col min="4" max="4" width="9.00390625" style="1" customWidth="1"/>
    <col min="5" max="6" width="11.7109375" style="1" customWidth="1"/>
    <col min="7" max="7" width="10.421875" style="1" customWidth="1"/>
    <col min="8" max="8" width="9.8515625" style="1" customWidth="1"/>
    <col min="9" max="12" width="9.140625" style="1" customWidth="1"/>
  </cols>
  <sheetData>
    <row r="1" spans="1:6" ht="12.75">
      <c r="A1" s="2" t="s">
        <v>11</v>
      </c>
      <c r="D1" s="2"/>
      <c r="E1" s="2"/>
      <c r="F1" s="2"/>
    </row>
    <row r="2" spans="1:6" ht="12.75">
      <c r="A2" s="2" t="s">
        <v>24</v>
      </c>
      <c r="D2" s="2"/>
      <c r="E2" s="2"/>
      <c r="F2" s="2"/>
    </row>
    <row r="3" spans="1:6" ht="12.75">
      <c r="A3" s="2" t="s">
        <v>25</v>
      </c>
      <c r="D3" s="2"/>
      <c r="E3" s="2"/>
      <c r="F3" s="2"/>
    </row>
    <row r="4" ht="12.75">
      <c r="A4" s="35" t="s">
        <v>35</v>
      </c>
    </row>
    <row r="6" spans="1:3" ht="15">
      <c r="A6" s="5" t="s">
        <v>16</v>
      </c>
      <c r="B6" s="10" t="s">
        <v>20</v>
      </c>
      <c r="C6" s="10" t="s">
        <v>17</v>
      </c>
    </row>
    <row r="7" spans="1:8" ht="12.75">
      <c r="A7" s="6">
        <v>10</v>
      </c>
      <c r="B7" s="7">
        <v>1000</v>
      </c>
      <c r="C7" s="7">
        <v>15</v>
      </c>
      <c r="G7" s="7"/>
      <c r="H7" s="7"/>
    </row>
    <row r="8" spans="1:12" s="4" customFormat="1" ht="25.5">
      <c r="A8" s="8" t="s">
        <v>2</v>
      </c>
      <c r="B8" s="8" t="s">
        <v>15</v>
      </c>
      <c r="C8" s="8" t="s">
        <v>26</v>
      </c>
      <c r="D8" s="23" t="s">
        <v>28</v>
      </c>
      <c r="E8" s="23" t="s">
        <v>27</v>
      </c>
      <c r="F8" s="23" t="s">
        <v>29</v>
      </c>
      <c r="G8" s="9" t="s">
        <v>0</v>
      </c>
      <c r="H8" s="8" t="s">
        <v>1</v>
      </c>
      <c r="I8" s="3"/>
      <c r="J8" s="3"/>
      <c r="K8" s="3"/>
      <c r="L8" s="3"/>
    </row>
    <row r="9" spans="1:8" ht="12.75">
      <c r="A9" s="16">
        <v>1</v>
      </c>
      <c r="B9" s="15">
        <f aca="true" t="shared" si="0" ref="B9:B27">1/(2*PI()*A9*$C$7*10^-9)</f>
        <v>10610329.53945969</v>
      </c>
      <c r="C9" s="15">
        <f aca="true" t="shared" si="1" ref="C9:C27">SQRT($B$7^2+B9^2)</f>
        <v>10610329.58658358</v>
      </c>
      <c r="D9" s="21">
        <f aca="true" t="shared" si="2" ref="D9:D27">$A$7*(B9/C9)</f>
        <v>9.99999995558678</v>
      </c>
      <c r="E9" s="14">
        <f>(D9/$A$7)*100</f>
        <v>99.9999995558678</v>
      </c>
      <c r="F9" s="14">
        <f>100-E9</f>
        <v>4.441321976855761E-07</v>
      </c>
      <c r="G9" s="7">
        <f>20*LOG10(D9/$A$7)</f>
        <v>-3.857683262374804E-08</v>
      </c>
      <c r="H9" s="14">
        <f aca="true" t="shared" si="3" ref="H9:H27">(-ATAN(2*PI()*A9*$B$7*$C$7*10^-9))*180/PI()</f>
        <v>-0.0053999999840112405</v>
      </c>
    </row>
    <row r="10" spans="1:8" ht="12.75">
      <c r="A10" s="16">
        <v>2</v>
      </c>
      <c r="B10" s="15">
        <f t="shared" si="0"/>
        <v>5305164.769729845</v>
      </c>
      <c r="C10" s="15">
        <f t="shared" si="1"/>
        <v>5305164.863977624</v>
      </c>
      <c r="D10" s="21">
        <f t="shared" si="2"/>
        <v>9.999999822347124</v>
      </c>
      <c r="E10" s="14">
        <f aca="true" t="shared" si="4" ref="E10:E27">(D10/$A$7)*100</f>
        <v>99.99999822347124</v>
      </c>
      <c r="F10" s="14">
        <f aca="true" t="shared" si="5" ref="F10:F27">100-E10</f>
        <v>1.776528762320595E-06</v>
      </c>
      <c r="G10" s="7">
        <f aca="true" t="shared" si="6" ref="G10:G27">20*LOG10(D10/$A$7)</f>
        <v>-1.5430732863000254E-07</v>
      </c>
      <c r="H10" s="14">
        <f t="shared" si="3"/>
        <v>-0.010799999872089927</v>
      </c>
    </row>
    <row r="11" spans="1:8" ht="12.75">
      <c r="A11" s="16">
        <v>5</v>
      </c>
      <c r="B11" s="15">
        <f t="shared" si="0"/>
        <v>2122065.9078919375</v>
      </c>
      <c r="C11" s="15">
        <f t="shared" si="1"/>
        <v>2122066.1435113735</v>
      </c>
      <c r="D11" s="21">
        <f t="shared" si="2"/>
        <v>9.999998889669689</v>
      </c>
      <c r="E11" s="14">
        <f t="shared" si="4"/>
        <v>99.99998889669689</v>
      </c>
      <c r="F11" s="14">
        <f t="shared" si="5"/>
        <v>1.1103303108939144E-05</v>
      </c>
      <c r="G11" s="7">
        <f t="shared" si="6"/>
        <v>-9.644207078792957E-07</v>
      </c>
      <c r="H11" s="14">
        <f t="shared" si="3"/>
        <v>-0.026999998001405377</v>
      </c>
    </row>
    <row r="12" spans="1:8" ht="12.75">
      <c r="A12" s="16">
        <v>10</v>
      </c>
      <c r="B12" s="15">
        <f t="shared" si="0"/>
        <v>1061032.9539459688</v>
      </c>
      <c r="C12" s="15">
        <f t="shared" si="1"/>
        <v>1061033.425184762</v>
      </c>
      <c r="D12" s="21">
        <f t="shared" si="2"/>
        <v>9.999995558680979</v>
      </c>
      <c r="E12" s="14">
        <f t="shared" si="4"/>
        <v>99.99995558680979</v>
      </c>
      <c r="F12" s="14">
        <f t="shared" si="5"/>
        <v>4.44131902099798E-05</v>
      </c>
      <c r="G12" s="7">
        <f t="shared" si="6"/>
        <v>-3.857681543428266E-06</v>
      </c>
      <c r="H12" s="14">
        <f t="shared" si="3"/>
        <v>-0.0539999840112494</v>
      </c>
    </row>
    <row r="13" spans="1:8" ht="12.75">
      <c r="A13" s="16">
        <v>20</v>
      </c>
      <c r="B13" s="15">
        <f t="shared" si="0"/>
        <v>530516.4769729844</v>
      </c>
      <c r="C13" s="15">
        <f t="shared" si="1"/>
        <v>530517.4194499434</v>
      </c>
      <c r="D13" s="21">
        <f t="shared" si="2"/>
        <v>9.999982234759418</v>
      </c>
      <c r="E13" s="14">
        <f t="shared" si="4"/>
        <v>99.99982234759418</v>
      </c>
      <c r="F13" s="14">
        <f t="shared" si="5"/>
        <v>0.00017765240582434672</v>
      </c>
      <c r="G13" s="7">
        <f t="shared" si="6"/>
        <v>-1.5430705615359815E-05</v>
      </c>
      <c r="H13" s="14">
        <f t="shared" si="3"/>
        <v>-0.10799987209019965</v>
      </c>
    </row>
    <row r="14" spans="1:8" ht="12.75">
      <c r="A14" s="16">
        <v>50</v>
      </c>
      <c r="B14" s="15">
        <f t="shared" si="0"/>
        <v>212206.59078919378</v>
      </c>
      <c r="C14" s="15">
        <f t="shared" si="1"/>
        <v>212208.94697060334</v>
      </c>
      <c r="D14" s="21">
        <f t="shared" si="2"/>
        <v>9.999888968799706</v>
      </c>
      <c r="E14" s="14">
        <f t="shared" si="4"/>
        <v>99.99888968799706</v>
      </c>
      <c r="F14" s="14">
        <f t="shared" si="5"/>
        <v>0.001110312002936098</v>
      </c>
      <c r="G14" s="7">
        <f t="shared" si="6"/>
        <v>-9.644101061249941E-05</v>
      </c>
      <c r="H14" s="14">
        <f t="shared" si="3"/>
        <v>-0.26999800143173763</v>
      </c>
    </row>
    <row r="15" spans="1:8" ht="12.75">
      <c r="A15" s="16">
        <v>100</v>
      </c>
      <c r="B15" s="15">
        <f t="shared" si="0"/>
        <v>106103.29539459689</v>
      </c>
      <c r="C15" s="15">
        <f t="shared" si="1"/>
        <v>106108.00767893574</v>
      </c>
      <c r="D15" s="21">
        <f t="shared" si="2"/>
        <v>9.999555897387772</v>
      </c>
      <c r="E15" s="14">
        <f t="shared" si="4"/>
        <v>99.99555897387772</v>
      </c>
      <c r="F15" s="14">
        <f t="shared" si="5"/>
        <v>0.004441026122279368</v>
      </c>
      <c r="G15" s="7">
        <f t="shared" si="6"/>
        <v>-0.00038575119349805497</v>
      </c>
      <c r="H15" s="14">
        <f t="shared" si="3"/>
        <v>-0.539984012092951</v>
      </c>
    </row>
    <row r="16" spans="1:8" ht="12.75">
      <c r="A16" s="16">
        <v>200</v>
      </c>
      <c r="B16" s="15">
        <f t="shared" si="0"/>
        <v>53051.647697298446</v>
      </c>
      <c r="C16" s="15">
        <f t="shared" si="1"/>
        <v>53061.07163823844</v>
      </c>
      <c r="D16" s="21">
        <f t="shared" si="2"/>
        <v>9.998223944475859</v>
      </c>
      <c r="E16" s="14">
        <f t="shared" si="4"/>
        <v>99.98223944475859</v>
      </c>
      <c r="F16" s="14">
        <f t="shared" si="5"/>
        <v>0.017760555241409293</v>
      </c>
      <c r="G16" s="7">
        <f t="shared" si="6"/>
        <v>-0.0015427992362874524</v>
      </c>
      <c r="H16" s="14">
        <f t="shared" si="3"/>
        <v>-1.079872117188355</v>
      </c>
    </row>
    <row r="17" spans="1:8" ht="12.75">
      <c r="A17" s="16">
        <v>500</v>
      </c>
      <c r="B17" s="15">
        <f t="shared" si="0"/>
        <v>21220.65907891938</v>
      </c>
      <c r="C17" s="15">
        <f t="shared" si="1"/>
        <v>21244.207957552182</v>
      </c>
      <c r="D17" s="21">
        <f t="shared" si="2"/>
        <v>9.988915153400939</v>
      </c>
      <c r="E17" s="14">
        <f t="shared" si="4"/>
        <v>99.88915153400939</v>
      </c>
      <c r="F17" s="14">
        <f t="shared" si="5"/>
        <v>0.11084846599061393</v>
      </c>
      <c r="G17" s="7">
        <f t="shared" si="6"/>
        <v>-0.009633515710595005</v>
      </c>
      <c r="H17" s="14">
        <f t="shared" si="3"/>
        <v>-2.698004063813199</v>
      </c>
    </row>
    <row r="18" spans="1:8" ht="12.75">
      <c r="A18" s="16">
        <v>1000</v>
      </c>
      <c r="B18" s="15">
        <f t="shared" si="0"/>
        <v>10610.32953945969</v>
      </c>
      <c r="C18" s="15">
        <f t="shared" si="1"/>
        <v>10657.349245282847</v>
      </c>
      <c r="D18" s="21">
        <f t="shared" si="2"/>
        <v>9.955880487032019</v>
      </c>
      <c r="E18" s="14">
        <f t="shared" si="4"/>
        <v>99.55880487032019</v>
      </c>
      <c r="F18" s="14">
        <f t="shared" si="5"/>
        <v>0.4411951296798122</v>
      </c>
      <c r="G18" s="7">
        <f t="shared" si="6"/>
        <v>-0.038406508311962344</v>
      </c>
      <c r="H18" s="14">
        <f t="shared" si="3"/>
        <v>-5.384095917393569</v>
      </c>
    </row>
    <row r="19" spans="1:8" ht="12.75">
      <c r="A19" s="16">
        <v>2000</v>
      </c>
      <c r="B19" s="15">
        <f t="shared" si="0"/>
        <v>5305.164769729845</v>
      </c>
      <c r="C19" s="15">
        <f t="shared" si="1"/>
        <v>5398.5899301560885</v>
      </c>
      <c r="D19" s="21">
        <f t="shared" si="2"/>
        <v>9.826945254900028</v>
      </c>
      <c r="E19" s="14">
        <f t="shared" si="4"/>
        <v>98.26945254900028</v>
      </c>
      <c r="F19" s="14">
        <f t="shared" si="5"/>
        <v>1.7305474509997225</v>
      </c>
      <c r="G19" s="7">
        <f t="shared" si="6"/>
        <v>-0.15162926719815417</v>
      </c>
      <c r="H19" s="14">
        <f t="shared" si="3"/>
        <v>-10.674749412368762</v>
      </c>
    </row>
    <row r="20" spans="1:8" ht="12.75">
      <c r="A20" s="16">
        <v>5000</v>
      </c>
      <c r="B20" s="15">
        <f t="shared" si="0"/>
        <v>2122.0659078919375</v>
      </c>
      <c r="C20" s="15">
        <f t="shared" si="1"/>
        <v>2345.882289765885</v>
      </c>
      <c r="D20" s="21">
        <f t="shared" si="2"/>
        <v>9.04591810573631</v>
      </c>
      <c r="E20" s="14">
        <f t="shared" si="4"/>
        <v>90.4591810573631</v>
      </c>
      <c r="F20" s="14">
        <f t="shared" si="5"/>
        <v>9.540818942636903</v>
      </c>
      <c r="G20" s="7">
        <f t="shared" si="6"/>
        <v>-0.8709469663096601</v>
      </c>
      <c r="H20" s="14">
        <f t="shared" si="3"/>
        <v>-25.231637200867823</v>
      </c>
    </row>
    <row r="21" spans="1:8" ht="12.75">
      <c r="A21" s="16">
        <v>10000</v>
      </c>
      <c r="B21" s="15">
        <f t="shared" si="0"/>
        <v>1061.0329539459688</v>
      </c>
      <c r="C21" s="15">
        <f t="shared" si="1"/>
        <v>1458.009235004809</v>
      </c>
      <c r="D21" s="21">
        <f t="shared" si="2"/>
        <v>7.277271833895272</v>
      </c>
      <c r="E21" s="14">
        <f t="shared" si="4"/>
        <v>72.77271833895271</v>
      </c>
      <c r="F21" s="14">
        <f t="shared" si="5"/>
        <v>27.227281661047286</v>
      </c>
      <c r="G21" s="7">
        <f t="shared" si="6"/>
        <v>-2.76062804436123</v>
      </c>
      <c r="H21" s="14">
        <f t="shared" si="3"/>
        <v>-43.303807307170665</v>
      </c>
    </row>
    <row r="22" spans="1:8" ht="12.75">
      <c r="A22" s="17">
        <v>10610</v>
      </c>
      <c r="B22" s="18">
        <f t="shared" si="0"/>
        <v>1000.0310593270206</v>
      </c>
      <c r="C22" s="18">
        <f t="shared" si="1"/>
        <v>1414.235524804381</v>
      </c>
      <c r="D22" s="22">
        <f t="shared" si="2"/>
        <v>7.071177620611293</v>
      </c>
      <c r="E22" s="20">
        <f t="shared" si="4"/>
        <v>70.71177620611293</v>
      </c>
      <c r="F22" s="20">
        <f t="shared" si="5"/>
        <v>29.28822379388707</v>
      </c>
      <c r="G22" s="19">
        <f t="shared" si="6"/>
        <v>-3.010165071885896</v>
      </c>
      <c r="H22" s="20">
        <f t="shared" si="3"/>
        <v>-44.99911022964151</v>
      </c>
    </row>
    <row r="23" spans="1:8" ht="12.75">
      <c r="A23" s="16">
        <v>20000</v>
      </c>
      <c r="B23" s="15">
        <f t="shared" si="0"/>
        <v>530.5164769729844</v>
      </c>
      <c r="C23" s="15">
        <f t="shared" si="1"/>
        <v>1132.0104824337216</v>
      </c>
      <c r="D23" s="21">
        <f t="shared" si="2"/>
        <v>4.6864979185742275</v>
      </c>
      <c r="E23" s="14">
        <f t="shared" si="4"/>
        <v>46.86497918574227</v>
      </c>
      <c r="F23" s="14">
        <f t="shared" si="5"/>
        <v>53.13502081425773</v>
      </c>
      <c r="G23" s="7">
        <f t="shared" si="6"/>
        <v>-6.583031430438842</v>
      </c>
      <c r="H23" s="14">
        <f t="shared" si="3"/>
        <v>-62.05331275452114</v>
      </c>
    </row>
    <row r="24" spans="1:8" ht="12.75">
      <c r="A24" s="16">
        <v>50000</v>
      </c>
      <c r="B24" s="15">
        <f t="shared" si="0"/>
        <v>212.2065907891938</v>
      </c>
      <c r="C24" s="15">
        <f t="shared" si="1"/>
        <v>1022.2678891437275</v>
      </c>
      <c r="D24" s="21">
        <f t="shared" si="2"/>
        <v>2.075841303857665</v>
      </c>
      <c r="E24" s="14">
        <f t="shared" si="4"/>
        <v>20.75841303857665</v>
      </c>
      <c r="F24" s="14">
        <f t="shared" si="5"/>
        <v>79.24158696142335</v>
      </c>
      <c r="G24" s="7">
        <f t="shared" si="6"/>
        <v>-13.656117019297378</v>
      </c>
      <c r="H24" s="14">
        <f t="shared" si="3"/>
        <v>-78.01918643231379</v>
      </c>
    </row>
    <row r="25" spans="1:8" ht="12.75">
      <c r="A25" s="16">
        <v>100000</v>
      </c>
      <c r="B25" s="15">
        <f t="shared" si="0"/>
        <v>106.1032953945969</v>
      </c>
      <c r="C25" s="15">
        <f t="shared" si="1"/>
        <v>1005.613200636106</v>
      </c>
      <c r="D25" s="21">
        <f t="shared" si="2"/>
        <v>1.0551104075352302</v>
      </c>
      <c r="E25" s="14">
        <f t="shared" si="4"/>
        <v>10.551104075352303</v>
      </c>
      <c r="F25" s="14">
        <f t="shared" si="5"/>
        <v>89.4488959246477</v>
      </c>
      <c r="G25" s="7">
        <f t="shared" si="6"/>
        <v>-19.534041861837732</v>
      </c>
      <c r="H25" s="14">
        <f t="shared" si="3"/>
        <v>-83.94338940576978</v>
      </c>
    </row>
    <row r="26" spans="1:8" ht="12.75">
      <c r="A26" s="16">
        <v>200000</v>
      </c>
      <c r="B26" s="15">
        <f t="shared" si="0"/>
        <v>53.05164769729845</v>
      </c>
      <c r="C26" s="15">
        <f t="shared" si="1"/>
        <v>1001.4062498923192</v>
      </c>
      <c r="D26" s="21">
        <f t="shared" si="2"/>
        <v>0.5297714858780147</v>
      </c>
      <c r="E26" s="14">
        <f t="shared" si="4"/>
        <v>5.297714858780147</v>
      </c>
      <c r="F26" s="14">
        <f t="shared" si="5"/>
        <v>94.70228514121985</v>
      </c>
      <c r="G26" s="7">
        <f t="shared" si="6"/>
        <v>-25.518228412625152</v>
      </c>
      <c r="H26" s="14">
        <f t="shared" si="3"/>
        <v>-86.96321134656469</v>
      </c>
    </row>
    <row r="27" spans="1:8" ht="12.75">
      <c r="A27" s="16">
        <v>500000</v>
      </c>
      <c r="B27" s="15">
        <f t="shared" si="0"/>
        <v>21.220659078919375</v>
      </c>
      <c r="C27" s="15">
        <f t="shared" si="1"/>
        <v>1000.2251328434733</v>
      </c>
      <c r="D27" s="21">
        <f t="shared" si="2"/>
        <v>0.21215882686923274</v>
      </c>
      <c r="E27" s="14">
        <f t="shared" si="4"/>
        <v>2.1215882686923275</v>
      </c>
      <c r="F27" s="14">
        <f t="shared" si="5"/>
        <v>97.87841173130768</v>
      </c>
      <c r="G27" s="7">
        <f t="shared" si="6"/>
        <v>-33.46677789394037</v>
      </c>
      <c r="H27" s="14">
        <f t="shared" si="3"/>
        <v>-88.78432825334765</v>
      </c>
    </row>
    <row r="29" spans="1:8" ht="15.75">
      <c r="A29" s="11" t="s">
        <v>18</v>
      </c>
      <c r="B29" s="12">
        <f>1/(2*PI()*B7*C7*10^-9)</f>
        <v>10610.32953945969</v>
      </c>
      <c r="H29" s="13">
        <f>(-ATAN(2*PI()*$B$29*$B$7*$C$7*10^-9))*180/PI()</f>
        <v>-45.00000000000001</v>
      </c>
    </row>
    <row r="30" ht="12.75">
      <c r="A30" s="2" t="s">
        <v>21</v>
      </c>
    </row>
    <row r="31" spans="1:2" ht="12.75">
      <c r="A31" s="2" t="s">
        <v>22</v>
      </c>
      <c r="B31" s="2" t="s">
        <v>23</v>
      </c>
    </row>
    <row r="34" spans="1:3" ht="12.75">
      <c r="A34" s="5" t="s">
        <v>3</v>
      </c>
      <c r="B34" s="5"/>
      <c r="C34" s="5"/>
    </row>
    <row r="35" ht="12.75">
      <c r="A35" s="2" t="s">
        <v>4</v>
      </c>
    </row>
    <row r="36" ht="12.75">
      <c r="A36" s="2" t="s">
        <v>5</v>
      </c>
    </row>
    <row r="37" ht="12.75">
      <c r="A37" s="2" t="s">
        <v>19</v>
      </c>
    </row>
    <row r="38" ht="12.75">
      <c r="A38" s="2" t="s">
        <v>14</v>
      </c>
    </row>
    <row r="39" ht="12.75">
      <c r="A39" s="2" t="s">
        <v>13</v>
      </c>
    </row>
    <row r="41" spans="1:3" ht="12.75">
      <c r="A41" s="5" t="s">
        <v>6</v>
      </c>
      <c r="B41" s="5"/>
      <c r="C41" s="5"/>
    </row>
    <row r="42" ht="12.75">
      <c r="A42" s="2" t="s">
        <v>12</v>
      </c>
    </row>
    <row r="43" ht="12.75">
      <c r="A43" s="2" t="s">
        <v>10</v>
      </c>
    </row>
    <row r="44" ht="12.75">
      <c r="A44" s="2" t="s">
        <v>9</v>
      </c>
    </row>
    <row r="46" ht="12.75">
      <c r="A46" s="2" t="s">
        <v>8</v>
      </c>
    </row>
    <row r="47" ht="12.75">
      <c r="A47" s="2" t="s">
        <v>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4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28125" style="2" customWidth="1"/>
    <col min="2" max="3" width="13.57421875" style="2" customWidth="1"/>
    <col min="4" max="4" width="9.00390625" style="1" customWidth="1"/>
    <col min="5" max="6" width="11.7109375" style="1" customWidth="1"/>
    <col min="7" max="7" width="10.421875" style="1" customWidth="1"/>
    <col min="8" max="8" width="9.8515625" style="1" customWidth="1"/>
    <col min="9" max="12" width="9.140625" style="1" customWidth="1"/>
  </cols>
  <sheetData>
    <row r="1" spans="1:6" ht="15">
      <c r="A1" s="24" t="s">
        <v>30</v>
      </c>
      <c r="B1" s="24"/>
      <c r="C1" s="24"/>
      <c r="D1" s="24"/>
      <c r="E1" s="24"/>
      <c r="F1" s="24"/>
    </row>
    <row r="2" spans="1:6" ht="15">
      <c r="A2" s="25" t="s">
        <v>24</v>
      </c>
      <c r="B2" s="25"/>
      <c r="C2" s="25"/>
      <c r="D2" s="25"/>
      <c r="E2" s="25"/>
      <c r="F2" s="25"/>
    </row>
    <row r="3" spans="1:6" ht="15">
      <c r="A3" s="25" t="s">
        <v>25</v>
      </c>
      <c r="B3" s="25"/>
      <c r="C3" s="25"/>
      <c r="D3" s="25"/>
      <c r="E3" s="25"/>
      <c r="F3" s="25"/>
    </row>
    <row r="4" spans="1:6" ht="15">
      <c r="A4" s="24" t="s">
        <v>34</v>
      </c>
      <c r="B4" s="24"/>
      <c r="C4" s="24"/>
      <c r="D4" s="24"/>
      <c r="E4" s="24"/>
      <c r="F4" s="26"/>
    </row>
    <row r="6" spans="1:3" ht="12.75">
      <c r="A6" s="5" t="s">
        <v>16</v>
      </c>
      <c r="B6" s="10" t="s">
        <v>20</v>
      </c>
      <c r="C6" s="10" t="s">
        <v>31</v>
      </c>
    </row>
    <row r="7" spans="1:8" ht="12.75">
      <c r="A7" s="6">
        <v>10</v>
      </c>
      <c r="B7" s="7">
        <v>1000</v>
      </c>
      <c r="C7" s="7">
        <v>15</v>
      </c>
      <c r="G7" s="7"/>
      <c r="H7" s="7"/>
    </row>
    <row r="8" spans="1:12" s="4" customFormat="1" ht="25.5">
      <c r="A8" s="27" t="s">
        <v>2</v>
      </c>
      <c r="B8" s="27" t="s">
        <v>32</v>
      </c>
      <c r="C8" s="27" t="s">
        <v>26</v>
      </c>
      <c r="D8" s="28" t="s">
        <v>28</v>
      </c>
      <c r="E8" s="28" t="s">
        <v>27</v>
      </c>
      <c r="F8" s="28" t="s">
        <v>29</v>
      </c>
      <c r="G8" s="29" t="s">
        <v>0</v>
      </c>
      <c r="H8" s="27" t="s">
        <v>1</v>
      </c>
      <c r="I8" s="3"/>
      <c r="J8" s="3"/>
      <c r="K8" s="3"/>
      <c r="L8" s="3"/>
    </row>
    <row r="9" spans="1:8" ht="12.75">
      <c r="A9" s="16">
        <v>500000</v>
      </c>
      <c r="B9" s="15">
        <f>2*PI()*A9*$C$7*10^-3</f>
        <v>47123.8898038469</v>
      </c>
      <c r="C9" s="15">
        <f aca="true" t="shared" si="0" ref="C9:C27">SQRT($B$7^2+B9^2)</f>
        <v>47134.49893915396</v>
      </c>
      <c r="D9" s="21">
        <f aca="true" t="shared" si="1" ref="D9:D27">$A$7*(B9/C9)</f>
        <v>9.997749178299157</v>
      </c>
      <c r="E9" s="14">
        <f>(D9/$A$7)*100</f>
        <v>99.97749178299158</v>
      </c>
      <c r="F9" s="14">
        <f>100-E9</f>
        <v>0.022508217008422093</v>
      </c>
      <c r="G9" s="7">
        <f>20*LOG10(D9/$A$7)</f>
        <v>-0.001955258944066457</v>
      </c>
      <c r="H9" s="14">
        <f aca="true" t="shared" si="2" ref="H9:H27">(-ATAN(2*PI()*A9*$B$7*$C$7*10^-9))*180/PI()</f>
        <v>-88.78432825334765</v>
      </c>
    </row>
    <row r="10" spans="1:8" ht="12.75">
      <c r="A10" s="16">
        <v>200000</v>
      </c>
      <c r="B10" s="15">
        <f aca="true" t="shared" si="3" ref="B10:B27">2*PI()*A10*$C$7*10^-3</f>
        <v>18849.55592153876</v>
      </c>
      <c r="C10" s="15">
        <f t="shared" si="0"/>
        <v>18876.06310752369</v>
      </c>
      <c r="D10" s="21">
        <f t="shared" si="1"/>
        <v>9.985957248694318</v>
      </c>
      <c r="E10" s="14">
        <f aca="true" t="shared" si="4" ref="E10:E27">(D10/$A$7)*100</f>
        <v>99.85957248694316</v>
      </c>
      <c r="F10" s="14">
        <f aca="true" t="shared" si="5" ref="F10:F27">100-E10</f>
        <v>0.1404275130568351</v>
      </c>
      <c r="G10" s="7">
        <f aca="true" t="shared" si="6" ref="G10:G27">20*LOG10(D10/$A$7)</f>
        <v>-0.012205951069604213</v>
      </c>
      <c r="H10" s="14">
        <f t="shared" si="2"/>
        <v>-86.96321134656469</v>
      </c>
    </row>
    <row r="11" spans="1:8" ht="12.75">
      <c r="A11" s="16">
        <v>100000</v>
      </c>
      <c r="B11" s="15">
        <f t="shared" si="3"/>
        <v>9424.77796076938</v>
      </c>
      <c r="C11" s="15">
        <f t="shared" si="0"/>
        <v>9477.681130413926</v>
      </c>
      <c r="D11" s="21">
        <f t="shared" si="1"/>
        <v>9.944181315116436</v>
      </c>
      <c r="E11" s="14">
        <f t="shared" si="4"/>
        <v>99.44181315116435</v>
      </c>
      <c r="F11" s="14">
        <f t="shared" si="5"/>
        <v>0.5581868488356463</v>
      </c>
      <c r="G11" s="7">
        <f t="shared" si="6"/>
        <v>-0.048619313561806966</v>
      </c>
      <c r="H11" s="14">
        <f t="shared" si="2"/>
        <v>-83.94338940576978</v>
      </c>
    </row>
    <row r="12" spans="1:8" ht="12.75">
      <c r="A12" s="16">
        <v>50000</v>
      </c>
      <c r="B12" s="15">
        <f t="shared" si="3"/>
        <v>4712.38898038469</v>
      </c>
      <c r="C12" s="15">
        <f t="shared" si="0"/>
        <v>4817.323935802019</v>
      </c>
      <c r="D12" s="21">
        <f t="shared" si="1"/>
        <v>9.782171685326245</v>
      </c>
      <c r="E12" s="14">
        <f t="shared" si="4"/>
        <v>97.82171685326246</v>
      </c>
      <c r="F12" s="14">
        <f t="shared" si="5"/>
        <v>2.1782831467375416</v>
      </c>
      <c r="G12" s="7">
        <f t="shared" si="6"/>
        <v>-0.19129438430107681</v>
      </c>
      <c r="H12" s="14">
        <f t="shared" si="2"/>
        <v>-78.01918643231379</v>
      </c>
    </row>
    <row r="13" spans="1:8" ht="12.75">
      <c r="A13" s="16">
        <v>20000</v>
      </c>
      <c r="B13" s="15">
        <f t="shared" si="3"/>
        <v>1884.9555921538758</v>
      </c>
      <c r="C13" s="15">
        <f t="shared" si="0"/>
        <v>2133.7894892402505</v>
      </c>
      <c r="D13" s="21">
        <f t="shared" si="1"/>
        <v>8.833840459233992</v>
      </c>
      <c r="E13" s="14">
        <f t="shared" si="4"/>
        <v>88.33840459233991</v>
      </c>
      <c r="F13" s="14">
        <f t="shared" si="5"/>
        <v>11.661595407660087</v>
      </c>
      <c r="G13" s="7">
        <f t="shared" si="6"/>
        <v>-1.0770089688832898</v>
      </c>
      <c r="H13" s="14">
        <f t="shared" si="2"/>
        <v>-62.05331275452114</v>
      </c>
    </row>
    <row r="14" spans="1:8" ht="12.75">
      <c r="A14" s="17">
        <v>10610</v>
      </c>
      <c r="B14" s="18">
        <f t="shared" si="3"/>
        <v>999.9689416376312</v>
      </c>
      <c r="C14" s="18">
        <f t="shared" si="0"/>
        <v>1414.191600964977</v>
      </c>
      <c r="D14" s="22">
        <f t="shared" si="1"/>
        <v>7.070958001414378</v>
      </c>
      <c r="E14" s="20">
        <f t="shared" si="4"/>
        <v>70.70958001414378</v>
      </c>
      <c r="F14" s="20">
        <f t="shared" si="5"/>
        <v>29.290419985856218</v>
      </c>
      <c r="G14" s="19">
        <f t="shared" si="6"/>
        <v>-3.010434845583157</v>
      </c>
      <c r="H14" s="20">
        <f t="shared" si="2"/>
        <v>-44.99911022964151</v>
      </c>
    </row>
    <row r="15" spans="1:8" ht="12.75">
      <c r="A15" s="16">
        <v>10000</v>
      </c>
      <c r="B15" s="15">
        <f t="shared" si="3"/>
        <v>942.4777960769379</v>
      </c>
      <c r="C15" s="15">
        <f t="shared" si="0"/>
        <v>1374.1413304671548</v>
      </c>
      <c r="D15" s="21">
        <f t="shared" si="1"/>
        <v>6.858667119462392</v>
      </c>
      <c r="E15" s="14">
        <f t="shared" si="4"/>
        <v>68.58667119462392</v>
      </c>
      <c r="F15" s="14">
        <f t="shared" si="5"/>
        <v>31.413328805376082</v>
      </c>
      <c r="G15" s="7">
        <f t="shared" si="6"/>
        <v>-3.275205496085304</v>
      </c>
      <c r="H15" s="14">
        <f t="shared" si="2"/>
        <v>-43.303807307170665</v>
      </c>
    </row>
    <row r="16" spans="1:8" ht="12.75">
      <c r="A16" s="16">
        <v>5000</v>
      </c>
      <c r="B16" s="15">
        <f t="shared" si="3"/>
        <v>471.23889803846896</v>
      </c>
      <c r="C16" s="15">
        <f t="shared" si="0"/>
        <v>1105.4709851572363</v>
      </c>
      <c r="D16" s="21">
        <f t="shared" si="1"/>
        <v>4.2627884798934135</v>
      </c>
      <c r="E16" s="14">
        <f t="shared" si="4"/>
        <v>42.62788479893413</v>
      </c>
      <c r="F16" s="14">
        <f t="shared" si="5"/>
        <v>57.37211520106587</v>
      </c>
      <c r="G16" s="7">
        <f t="shared" si="6"/>
        <v>-7.406124331313358</v>
      </c>
      <c r="H16" s="14">
        <f t="shared" si="2"/>
        <v>-25.231637200867823</v>
      </c>
    </row>
    <row r="17" spans="1:8" ht="12.75">
      <c r="A17" s="16">
        <v>2000</v>
      </c>
      <c r="B17" s="15">
        <f t="shared" si="3"/>
        <v>188.49555921538757</v>
      </c>
      <c r="C17" s="15">
        <f t="shared" si="0"/>
        <v>1017.610227859332</v>
      </c>
      <c r="D17" s="21">
        <f t="shared" si="1"/>
        <v>1.8523355412013802</v>
      </c>
      <c r="E17" s="14">
        <f t="shared" si="4"/>
        <v>18.523355412013803</v>
      </c>
      <c r="F17" s="14">
        <f t="shared" si="5"/>
        <v>81.4766445879862</v>
      </c>
      <c r="G17" s="7">
        <f t="shared" si="6"/>
        <v>-14.645606805642604</v>
      </c>
      <c r="H17" s="14">
        <f t="shared" si="2"/>
        <v>-10.674749412368762</v>
      </c>
    </row>
    <row r="18" spans="1:8" ht="12.75">
      <c r="A18" s="16">
        <v>1000</v>
      </c>
      <c r="B18" s="15">
        <f t="shared" si="3"/>
        <v>94.24777960769379</v>
      </c>
      <c r="C18" s="15">
        <f t="shared" si="0"/>
        <v>1004.4315028716395</v>
      </c>
      <c r="D18" s="21">
        <f t="shared" si="1"/>
        <v>0.9383196299423326</v>
      </c>
      <c r="E18" s="14">
        <f t="shared" si="4"/>
        <v>9.383196299423327</v>
      </c>
      <c r="F18" s="14">
        <f t="shared" si="5"/>
        <v>90.61680370057667</v>
      </c>
      <c r="G18" s="7">
        <f t="shared" si="6"/>
        <v>-20.552983960036038</v>
      </c>
      <c r="H18" s="14">
        <f t="shared" si="2"/>
        <v>-5.384095917393569</v>
      </c>
    </row>
    <row r="19" spans="1:8" ht="12.75">
      <c r="A19" s="16">
        <v>500</v>
      </c>
      <c r="B19" s="15">
        <f t="shared" si="3"/>
        <v>47.12388980384689</v>
      </c>
      <c r="C19" s="15">
        <f t="shared" si="0"/>
        <v>1001.1097147616964</v>
      </c>
      <c r="D19" s="21">
        <f t="shared" si="1"/>
        <v>0.4707165369488422</v>
      </c>
      <c r="E19" s="14">
        <f t="shared" si="4"/>
        <v>4.707165369488422</v>
      </c>
      <c r="F19" s="14">
        <f t="shared" si="5"/>
        <v>95.29283463051158</v>
      </c>
      <c r="G19" s="7">
        <f t="shared" si="6"/>
        <v>-26.544810880714294</v>
      </c>
      <c r="H19" s="14">
        <f t="shared" si="2"/>
        <v>-2.698004063813199</v>
      </c>
    </row>
    <row r="20" spans="1:8" ht="12.75">
      <c r="A20" s="16">
        <v>200</v>
      </c>
      <c r="B20" s="15">
        <f t="shared" si="3"/>
        <v>18.84955592153876</v>
      </c>
      <c r="C20" s="15">
        <f t="shared" si="0"/>
        <v>1000.1776371017496</v>
      </c>
      <c r="D20" s="21">
        <f t="shared" si="1"/>
        <v>0.18846208135746556</v>
      </c>
      <c r="E20" s="14">
        <f t="shared" si="4"/>
        <v>1.8846208135746556</v>
      </c>
      <c r="F20" s="14">
        <f t="shared" si="5"/>
        <v>98.11537918642534</v>
      </c>
      <c r="G20" s="7">
        <f t="shared" si="6"/>
        <v>-34.49552033768074</v>
      </c>
      <c r="H20" s="14">
        <f t="shared" si="2"/>
        <v>-1.079872117188355</v>
      </c>
    </row>
    <row r="21" spans="1:8" ht="12.75">
      <c r="A21" s="16">
        <v>100</v>
      </c>
      <c r="B21" s="15">
        <f t="shared" si="3"/>
        <v>9.42477796076938</v>
      </c>
      <c r="C21" s="15">
        <f t="shared" si="0"/>
        <v>1000.0444122335816</v>
      </c>
      <c r="D21" s="21">
        <f t="shared" si="1"/>
        <v>0.09424359403918176</v>
      </c>
      <c r="E21" s="14">
        <f t="shared" si="4"/>
        <v>0.9424359403918176</v>
      </c>
      <c r="F21" s="14">
        <f t="shared" si="5"/>
        <v>99.05756405960818</v>
      </c>
      <c r="G21" s="7">
        <f t="shared" si="6"/>
        <v>-40.51496320291757</v>
      </c>
      <c r="H21" s="14">
        <f t="shared" si="2"/>
        <v>-0.539984012092951</v>
      </c>
    </row>
    <row r="22" spans="1:8" ht="12.75">
      <c r="A22" s="30">
        <v>50</v>
      </c>
      <c r="B22" s="31">
        <f t="shared" si="3"/>
        <v>4.71238898038469</v>
      </c>
      <c r="C22" s="31">
        <f t="shared" si="0"/>
        <v>1000.0111032433102</v>
      </c>
      <c r="D22" s="32">
        <f t="shared" si="1"/>
        <v>0.047123366581642144</v>
      </c>
      <c r="E22" s="33">
        <f t="shared" si="4"/>
        <v>0.4712336658164214</v>
      </c>
      <c r="F22" s="33">
        <f t="shared" si="5"/>
        <v>99.52876633418357</v>
      </c>
      <c r="G22" s="34">
        <f t="shared" si="6"/>
        <v>-46.53527380601432</v>
      </c>
      <c r="H22" s="33">
        <f t="shared" si="2"/>
        <v>-0.26999800143173763</v>
      </c>
    </row>
    <row r="23" spans="1:8" ht="12.75">
      <c r="A23" s="16">
        <v>20</v>
      </c>
      <c r="B23" s="15">
        <f t="shared" si="3"/>
        <v>1.8849555921538759</v>
      </c>
      <c r="C23" s="15">
        <f t="shared" si="0"/>
        <v>1000.0017765272142</v>
      </c>
      <c r="D23" s="21">
        <f t="shared" si="1"/>
        <v>0.018849522434849178</v>
      </c>
      <c r="E23" s="14">
        <f t="shared" si="4"/>
        <v>0.18849522434849178</v>
      </c>
      <c r="F23" s="14">
        <f t="shared" si="5"/>
        <v>99.81150477565151</v>
      </c>
      <c r="G23" s="7">
        <f t="shared" si="6"/>
        <v>-54.49399296915007</v>
      </c>
      <c r="H23" s="14">
        <f t="shared" si="2"/>
        <v>-0.10799987209019965</v>
      </c>
    </row>
    <row r="24" spans="1:8" ht="12.75">
      <c r="A24" s="16">
        <v>10</v>
      </c>
      <c r="B24" s="15">
        <f t="shared" si="3"/>
        <v>0.9424777960769379</v>
      </c>
      <c r="C24" s="15">
        <f t="shared" si="0"/>
        <v>1000.0004441320995</v>
      </c>
      <c r="D24" s="21">
        <f t="shared" si="1"/>
        <v>0.009424773774924816</v>
      </c>
      <c r="E24" s="14">
        <f t="shared" si="4"/>
        <v>0.09424773774924816</v>
      </c>
      <c r="F24" s="14">
        <f t="shared" si="5"/>
        <v>99.90575226225076</v>
      </c>
      <c r="G24" s="7">
        <f t="shared" si="6"/>
        <v>-60.514581309405614</v>
      </c>
      <c r="H24" s="14">
        <f t="shared" si="2"/>
        <v>-0.0539999840112494</v>
      </c>
    </row>
    <row r="25" spans="1:8" ht="12.75">
      <c r="A25" s="16">
        <v>5</v>
      </c>
      <c r="B25" s="15">
        <f t="shared" si="3"/>
        <v>0.47123889803846897</v>
      </c>
      <c r="C25" s="15">
        <f t="shared" si="0"/>
        <v>1000.0001110330434</v>
      </c>
      <c r="D25" s="21">
        <f t="shared" si="1"/>
        <v>0.004712388457153858</v>
      </c>
      <c r="E25" s="14">
        <f t="shared" si="4"/>
        <v>0.04712388457153858</v>
      </c>
      <c r="F25" s="14">
        <f t="shared" si="5"/>
        <v>99.95287611542847</v>
      </c>
      <c r="G25" s="7">
        <f t="shared" si="6"/>
        <v>-66.5351783294244</v>
      </c>
      <c r="H25" s="14">
        <f t="shared" si="2"/>
        <v>-0.026999998001405377</v>
      </c>
    </row>
    <row r="26" spans="1:8" ht="12.75">
      <c r="A26" s="16">
        <v>2</v>
      </c>
      <c r="B26" s="15">
        <f t="shared" si="3"/>
        <v>0.18849555921538758</v>
      </c>
      <c r="C26" s="15">
        <f t="shared" si="0"/>
        <v>1000.0000177652878</v>
      </c>
      <c r="D26" s="21">
        <f t="shared" si="1"/>
        <v>0.0018849555586670978</v>
      </c>
      <c r="E26" s="14">
        <f t="shared" si="4"/>
        <v>0.01884955558667098</v>
      </c>
      <c r="F26" s="14">
        <f t="shared" si="5"/>
        <v>99.98115044441333</v>
      </c>
      <c r="G26" s="7">
        <f t="shared" si="6"/>
        <v>-74.49397769275178</v>
      </c>
      <c r="H26" s="14">
        <f t="shared" si="2"/>
        <v>-0.010799999872089927</v>
      </c>
    </row>
    <row r="27" spans="1:8" ht="12.75">
      <c r="A27" s="16">
        <v>1</v>
      </c>
      <c r="B27" s="15">
        <f t="shared" si="3"/>
        <v>0.09424777960769379</v>
      </c>
      <c r="C27" s="15">
        <f t="shared" si="0"/>
        <v>1000.000004441322</v>
      </c>
      <c r="D27" s="21">
        <f t="shared" si="1"/>
        <v>0.0009424777918910906</v>
      </c>
      <c r="E27" s="14">
        <f t="shared" si="4"/>
        <v>0.009424777918910906</v>
      </c>
      <c r="F27" s="14">
        <f t="shared" si="5"/>
        <v>99.99057522208109</v>
      </c>
      <c r="G27" s="7">
        <f t="shared" si="6"/>
        <v>-80.51457749030091</v>
      </c>
      <c r="H27" s="14">
        <f t="shared" si="2"/>
        <v>-0.0053999999840112405</v>
      </c>
    </row>
    <row r="29" spans="1:8" ht="15.75">
      <c r="A29" s="11" t="s">
        <v>18</v>
      </c>
      <c r="B29" s="12">
        <f>1/(2*PI()*B7*C7*10^-9)</f>
        <v>10610.32953945969</v>
      </c>
      <c r="H29" s="13">
        <f>(-ATAN(2*PI()*$B$29*$B$7*$C$7*10^-9))*180/PI()</f>
        <v>-45.00000000000001</v>
      </c>
    </row>
    <row r="30" ht="12.75">
      <c r="A30" s="2" t="s">
        <v>21</v>
      </c>
    </row>
    <row r="31" spans="1:2" ht="12.75">
      <c r="A31" s="2" t="s">
        <v>22</v>
      </c>
      <c r="B31" s="2" t="s">
        <v>23</v>
      </c>
    </row>
    <row r="34" spans="1:3" ht="12.75">
      <c r="A34" s="5" t="s">
        <v>3</v>
      </c>
      <c r="B34" s="5"/>
      <c r="C34" s="5"/>
    </row>
    <row r="35" ht="12.75">
      <c r="A35" s="2" t="s">
        <v>4</v>
      </c>
    </row>
    <row r="36" ht="12.75">
      <c r="A36" s="2" t="s">
        <v>5</v>
      </c>
    </row>
    <row r="37" ht="12.75">
      <c r="A37" s="2" t="s">
        <v>33</v>
      </c>
    </row>
    <row r="38" ht="12.75">
      <c r="A38" s="2" t="s">
        <v>14</v>
      </c>
    </row>
    <row r="41" spans="1:3" ht="12.75">
      <c r="A41" s="5" t="s">
        <v>6</v>
      </c>
      <c r="B41" s="5"/>
      <c r="C41" s="5"/>
    </row>
    <row r="42" ht="12.75">
      <c r="A42" s="2" t="s">
        <v>12</v>
      </c>
    </row>
    <row r="43" ht="12.75">
      <c r="A43" s="2" t="s">
        <v>10</v>
      </c>
    </row>
    <row r="44" ht="12.75">
      <c r="A44" s="2" t="s">
        <v>9</v>
      </c>
    </row>
    <row r="46" ht="12.75">
      <c r="A46" s="2" t="s">
        <v>8</v>
      </c>
    </row>
    <row r="47" ht="12.75">
      <c r="A47" s="2" t="s">
        <v>7</v>
      </c>
    </row>
  </sheetData>
  <sheetProtection/>
  <mergeCells count="2">
    <mergeCell ref="A1:F1"/>
    <mergeCell ref="A4:E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EE227 Lab 2 Example Chart</dc:title>
  <dc:subject/>
  <dc:creator>ward silver</dc:creator>
  <cp:keywords/>
  <dc:description/>
  <cp:lastModifiedBy>Ron Kessler</cp:lastModifiedBy>
  <cp:lastPrinted>2021-01-19T19:56:50Z</cp:lastPrinted>
  <dcterms:created xsi:type="dcterms:W3CDTF">2002-01-16T17:31:39Z</dcterms:created>
  <dcterms:modified xsi:type="dcterms:W3CDTF">2021-07-06T21:58:40Z</dcterms:modified>
  <cp:category/>
  <cp:version/>
  <cp:contentType/>
  <cp:contentStatus/>
</cp:coreProperties>
</file>